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christy1/Desktop/"/>
    </mc:Choice>
  </mc:AlternateContent>
  <xr:revisionPtr revIDLastSave="0" documentId="13_ncr:1_{7D600B0B-E4E8-4F49-8A01-2AD963F00B58}" xr6:coauthVersionLast="47" xr6:coauthVersionMax="47" xr10:uidLastSave="{00000000-0000-0000-0000-000000000000}"/>
  <bookViews>
    <workbookView xWindow="1980" yWindow="2560" windowWidth="32620" windowHeight="20240" xr2:uid="{DAEB4DDB-CB58-4F1A-9D42-6F80BF5ED3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32" i="1"/>
  <c r="C17" i="1" s="1"/>
  <c r="H20" i="1" l="1"/>
  <c r="N23" i="1" s="1"/>
  <c r="O23" i="1" s="1"/>
  <c r="N24" i="1"/>
  <c r="O24" i="1" s="1"/>
  <c r="I26" i="1"/>
  <c r="D26" i="1"/>
  <c r="D27" i="1"/>
  <c r="D28" i="1"/>
  <c r="D29" i="1"/>
  <c r="D30" i="1"/>
  <c r="D25" i="1"/>
  <c r="O26" i="1" l="1"/>
  <c r="D32" i="1"/>
  <c r="I32" i="1" s="1"/>
  <c r="I38" i="1" s="1"/>
  <c r="I40" i="1" s="1"/>
</calcChain>
</file>

<file path=xl/sharedStrings.xml><?xml version="1.0" encoding="utf-8"?>
<sst xmlns="http://schemas.openxmlformats.org/spreadsheetml/2006/main" count="54" uniqueCount="53">
  <si>
    <t>Name</t>
  </si>
  <si>
    <t>Amount</t>
  </si>
  <si>
    <t>interest rate</t>
  </si>
  <si>
    <t>Annual Income</t>
  </si>
  <si>
    <t>Dreyfus</t>
  </si>
  <si>
    <t>AFAXX</t>
  </si>
  <si>
    <t>3 yr</t>
  </si>
  <si>
    <t>5 yr</t>
  </si>
  <si>
    <t>7 yr</t>
  </si>
  <si>
    <t>10 yr</t>
  </si>
  <si>
    <t>Totals</t>
  </si>
  <si>
    <t>Fixed Income</t>
  </si>
  <si>
    <t>Equities</t>
  </si>
  <si>
    <t>Account Value</t>
  </si>
  <si>
    <t>American Funds</t>
  </si>
  <si>
    <t>Proposed Dividend equity</t>
  </si>
  <si>
    <t>Average</t>
  </si>
  <si>
    <t>Cash</t>
  </si>
  <si>
    <t>% of account</t>
  </si>
  <si>
    <t>Years of Reserves</t>
  </si>
  <si>
    <t>Dividend Income</t>
  </si>
  <si>
    <t>Desired Income from Investments (MGP)</t>
  </si>
  <si>
    <t>Approximately</t>
  </si>
  <si>
    <t>Total Income from Interest/Dividends</t>
  </si>
  <si>
    <t>Approximate Rate of Return target</t>
  </si>
  <si>
    <t>Rate of Return Projection and Cash Reserve Calculator</t>
  </si>
  <si>
    <t>Step 1</t>
  </si>
  <si>
    <t>Enter the amount of Cash in Fixed income categories</t>
  </si>
  <si>
    <t>I like to ladder fixed annuities, CDs, etc while leave some in cash for immediate access</t>
  </si>
  <si>
    <t>Step 2</t>
  </si>
  <si>
    <t>Step 3</t>
  </si>
  <si>
    <t>This is the Grey section</t>
  </si>
  <si>
    <t xml:space="preserve">Enter the amount into the equity side/this example uses my dividend portfolio. </t>
  </si>
  <si>
    <t>It is the Blue box</t>
  </si>
  <si>
    <t>Step 2 and 3 will give you the percentages in each area and populate the light red boxes showing overall rate of return.</t>
  </si>
  <si>
    <t>Step 4</t>
  </si>
  <si>
    <t>The Green boxes will show the approximate income coming from each of the two sections.</t>
  </si>
  <si>
    <t>Enter the total size of the account (s).  Also enter the desired income needed from the portolio (from the cash flow report in MGP).  Both Yellow Boxes</t>
  </si>
  <si>
    <t>Difference to either shave off gains or draw from cash once per year/ then distribute monthly</t>
  </si>
  <si>
    <t>This number is the amount needed each year in excess of interest/dividends - divided by the total amount of cash reserves</t>
  </si>
  <si>
    <t>Make sure you can get to this number with no penalties/surrender charges when needed.</t>
  </si>
  <si>
    <t>Overall rate of return from this allocation</t>
  </si>
  <si>
    <t>Should be similar to what you are illustrating in the Planning tool</t>
  </si>
  <si>
    <t>(Yellow box of desired income - the green box above of income generated annually.</t>
  </si>
  <si>
    <t>Play with the amounts in both areas to get the right blend generating the target return you need.</t>
  </si>
  <si>
    <t>Then make sure you can access the cash reserves with no penalties/surrender charges during down years (the number in Orange box is what you need to be able to access when you need it)</t>
  </si>
  <si>
    <t>Forms of Cash</t>
  </si>
  <si>
    <t>Savings</t>
  </si>
  <si>
    <t>Money Market</t>
  </si>
  <si>
    <t>CD's</t>
  </si>
  <si>
    <t>Fixed Annuities</t>
  </si>
  <si>
    <t>Cash Value Life Insurance</t>
  </si>
  <si>
    <t>Line of Credit on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</si>
</sst>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_);_(@_)"/>
    <numFmt numFmtId="167" formatCode="_(&quot;$&quot;* #,##0_);_(&quot;$&quot;* \(#,##0\);_(&quot;$&quot;* &quot;-&quot;?_);_(@_)"/>
    <numFmt numFmtId="168" formatCode="0.00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NumberFormat="1" applyFont="1"/>
    <xf numFmtId="9" fontId="0" fillId="0" borderId="0" xfId="2" applyFont="1"/>
    <xf numFmtId="165" fontId="0" fillId="0" borderId="0" xfId="2" applyNumberFormat="1" applyFont="1"/>
    <xf numFmtId="10" fontId="0" fillId="0" borderId="0" xfId="2" applyNumberFormat="1" applyFont="1"/>
    <xf numFmtId="166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0" fillId="2" borderId="0" xfId="0" applyFill="1"/>
    <xf numFmtId="164" fontId="3" fillId="2" borderId="3" xfId="1" applyNumberFormat="1" applyFont="1" applyFill="1" applyBorder="1"/>
    <xf numFmtId="164" fontId="5" fillId="0" borderId="1" xfId="1" applyNumberFormat="1" applyFont="1" applyBorder="1"/>
    <xf numFmtId="164" fontId="5" fillId="2" borderId="3" xfId="1" applyNumberFormat="1" applyFont="1" applyFill="1" applyBorder="1"/>
    <xf numFmtId="0" fontId="0" fillId="3" borderId="0" xfId="0" applyFill="1"/>
    <xf numFmtId="164" fontId="0" fillId="3" borderId="13" xfId="1" applyNumberFormat="1" applyFont="1" applyFill="1" applyBorder="1"/>
    <xf numFmtId="164" fontId="0" fillId="3" borderId="14" xfId="1" applyNumberFormat="1" applyFont="1" applyFill="1" applyBorder="1"/>
    <xf numFmtId="164" fontId="0" fillId="3" borderId="15" xfId="1" applyNumberFormat="1" applyFont="1" applyFill="1" applyBorder="1"/>
    <xf numFmtId="164" fontId="3" fillId="4" borderId="12" xfId="1" applyNumberFormat="1" applyFont="1" applyFill="1" applyBorder="1"/>
    <xf numFmtId="167" fontId="3" fillId="5" borderId="3" xfId="0" applyNumberFormat="1" applyFont="1" applyFill="1" applyBorder="1"/>
    <xf numFmtId="0" fontId="3" fillId="6" borderId="1" xfId="0" applyFont="1" applyFill="1" applyBorder="1"/>
    <xf numFmtId="9" fontId="3" fillId="6" borderId="3" xfId="2" applyFont="1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0" xfId="0" applyFill="1"/>
    <xf numFmtId="0" fontId="0" fillId="6" borderId="8" xfId="0" applyFill="1" applyBorder="1"/>
    <xf numFmtId="10" fontId="0" fillId="6" borderId="0" xfId="2" applyNumberFormat="1" applyFont="1" applyFill="1" applyBorder="1"/>
    <xf numFmtId="9" fontId="0" fillId="6" borderId="0" xfId="2" applyFont="1" applyFill="1" applyBorder="1"/>
    <xf numFmtId="168" fontId="0" fillId="6" borderId="8" xfId="0" applyNumberFormat="1" applyFill="1" applyBorder="1"/>
    <xf numFmtId="10" fontId="0" fillId="6" borderId="0" xfId="0" applyNumberFormat="1" applyFill="1"/>
    <xf numFmtId="0" fontId="0" fillId="4" borderId="0" xfId="0" applyFill="1"/>
    <xf numFmtId="1" fontId="3" fillId="0" borderId="3" xfId="0" applyNumberFormat="1" applyFont="1" applyBorder="1"/>
    <xf numFmtId="0" fontId="3" fillId="7" borderId="4" xfId="0" applyFont="1" applyFill="1" applyBorder="1"/>
    <xf numFmtId="0" fontId="3" fillId="7" borderId="5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3" fillId="7" borderId="0" xfId="0" applyFont="1" applyFill="1"/>
    <xf numFmtId="0" fontId="3" fillId="7" borderId="8" xfId="0" applyFont="1" applyFill="1" applyBorder="1"/>
    <xf numFmtId="0" fontId="3" fillId="7" borderId="9" xfId="0" applyFont="1" applyFill="1" applyBorder="1"/>
    <xf numFmtId="0" fontId="3" fillId="7" borderId="10" xfId="0" applyFont="1" applyFill="1" applyBorder="1"/>
    <xf numFmtId="0" fontId="3" fillId="7" borderId="11" xfId="0" applyFont="1" applyFill="1" applyBorder="1"/>
    <xf numFmtId="167" fontId="0" fillId="8" borderId="0" xfId="0" applyNumberFormat="1" applyFill="1"/>
    <xf numFmtId="0" fontId="0" fillId="8" borderId="0" xfId="0" applyFill="1"/>
    <xf numFmtId="0" fontId="1" fillId="6" borderId="1" xfId="0" applyFont="1" applyFill="1" applyBorder="1"/>
    <xf numFmtId="0" fontId="1" fillId="6" borderId="2" xfId="0" applyFont="1" applyFill="1" applyBorder="1"/>
    <xf numFmtId="168" fontId="5" fillId="6" borderId="12" xfId="0" applyNumberFormat="1" applyFont="1" applyFill="1" applyBorder="1"/>
    <xf numFmtId="0" fontId="1" fillId="6" borderId="3" xfId="0" applyFont="1" applyFill="1" applyBorder="1"/>
    <xf numFmtId="164" fontId="3" fillId="7" borderId="12" xfId="0" applyNumberFormat="1" applyFont="1" applyFill="1" applyBorder="1"/>
    <xf numFmtId="0" fontId="0" fillId="7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FF6C-A067-45B9-8398-F890DA4B9211}">
  <dimension ref="A1:O42"/>
  <sheetViews>
    <sheetView tabSelected="1" topLeftCell="A17" zoomScale="130" zoomScaleNormal="130" workbookViewId="0">
      <selection activeCell="I40" sqref="I40"/>
    </sheetView>
  </sheetViews>
  <sheetFormatPr baseColWidth="10" defaultColWidth="8.83203125" defaultRowHeight="15" x14ac:dyDescent="0.2"/>
  <cols>
    <col min="1" max="1" width="12.6640625" customWidth="1"/>
    <col min="2" max="2" width="14" customWidth="1"/>
    <col min="3" max="3" width="14.33203125" customWidth="1"/>
    <col min="4" max="4" width="17.1640625" customWidth="1"/>
    <col min="7" max="7" width="21.6640625" customWidth="1"/>
    <col min="8" max="8" width="15.6640625" customWidth="1"/>
    <col min="9" max="9" width="14.1640625" bestFit="1" customWidth="1"/>
    <col min="13" max="13" width="13.6640625" bestFit="1" customWidth="1"/>
    <col min="14" max="14" width="16.83203125" customWidth="1"/>
    <col min="15" max="15" width="10.33203125" customWidth="1"/>
  </cols>
  <sheetData>
    <row r="1" spans="1:13" x14ac:dyDescent="0.2">
      <c r="A1" t="s">
        <v>25</v>
      </c>
    </row>
    <row r="3" spans="1:13" x14ac:dyDescent="0.2">
      <c r="A3" t="s">
        <v>26</v>
      </c>
      <c r="B3" t="s">
        <v>37</v>
      </c>
      <c r="I3" s="11"/>
      <c r="J3" s="11"/>
    </row>
    <row r="5" spans="1:13" x14ac:dyDescent="0.2">
      <c r="A5" t="s">
        <v>29</v>
      </c>
      <c r="B5" t="s">
        <v>27</v>
      </c>
      <c r="E5" s="15" t="s">
        <v>31</v>
      </c>
      <c r="F5" s="15"/>
    </row>
    <row r="6" spans="1:13" x14ac:dyDescent="0.2">
      <c r="B6" t="s">
        <v>28</v>
      </c>
    </row>
    <row r="8" spans="1:13" x14ac:dyDescent="0.2">
      <c r="A8" t="s">
        <v>30</v>
      </c>
      <c r="B8" t="s">
        <v>32</v>
      </c>
      <c r="G8" s="33" t="s">
        <v>33</v>
      </c>
    </row>
    <row r="9" spans="1:13" x14ac:dyDescent="0.2">
      <c r="B9" t="s">
        <v>34</v>
      </c>
      <c r="F9" s="27"/>
      <c r="G9" s="27"/>
    </row>
    <row r="10" spans="1:13" x14ac:dyDescent="0.2">
      <c r="B10" s="45" t="s">
        <v>36</v>
      </c>
    </row>
    <row r="12" spans="1:13" x14ac:dyDescent="0.2">
      <c r="A12" t="s">
        <v>35</v>
      </c>
      <c r="B12" t="s">
        <v>44</v>
      </c>
    </row>
    <row r="13" spans="1:13" x14ac:dyDescent="0.2">
      <c r="B13" t="s">
        <v>45</v>
      </c>
      <c r="H13" s="51"/>
      <c r="I13" s="51"/>
      <c r="J13" s="51"/>
      <c r="K13" s="51"/>
      <c r="L13" s="51"/>
      <c r="M13" s="51"/>
    </row>
    <row r="16" spans="1:13" ht="16" thickBot="1" x14ac:dyDescent="0.25"/>
    <row r="17" spans="1:15" ht="17" thickBot="1" x14ac:dyDescent="0.25">
      <c r="B17" s="13" t="s">
        <v>13</v>
      </c>
      <c r="C17" s="14">
        <f>B32+G26</f>
        <v>1400000</v>
      </c>
      <c r="G17" s="9" t="s">
        <v>21</v>
      </c>
      <c r="H17" s="10"/>
      <c r="I17" s="12">
        <v>80000</v>
      </c>
    </row>
    <row r="19" spans="1:15" ht="16" thickBot="1" x14ac:dyDescent="0.25"/>
    <row r="20" spans="1:15" ht="16" thickBot="1" x14ac:dyDescent="0.25">
      <c r="B20" s="21" t="s">
        <v>11</v>
      </c>
      <c r="C20" s="22">
        <f>B32/C17</f>
        <v>0.21428571428571427</v>
      </c>
      <c r="G20" s="21" t="s">
        <v>12</v>
      </c>
      <c r="H20" s="22">
        <f>G26/C17</f>
        <v>0.7857142857142857</v>
      </c>
      <c r="I20" s="2"/>
    </row>
    <row r="21" spans="1:15" x14ac:dyDescent="0.2">
      <c r="I21" s="2"/>
      <c r="L21" s="23" t="s">
        <v>24</v>
      </c>
      <c r="M21" s="24"/>
      <c r="N21" s="24"/>
      <c r="O21" s="25"/>
    </row>
    <row r="22" spans="1:15" x14ac:dyDescent="0.2">
      <c r="A22" t="s">
        <v>0</v>
      </c>
      <c r="B22" t="s">
        <v>1</v>
      </c>
      <c r="C22" t="s">
        <v>2</v>
      </c>
      <c r="D22" t="s">
        <v>3</v>
      </c>
      <c r="G22" t="s">
        <v>14</v>
      </c>
      <c r="I22" s="1"/>
      <c r="L22" s="26"/>
      <c r="M22" s="27"/>
      <c r="N22" s="27" t="s">
        <v>18</v>
      </c>
      <c r="O22" s="28"/>
    </row>
    <row r="23" spans="1:15" x14ac:dyDescent="0.2">
      <c r="B23" s="1"/>
      <c r="L23" s="26" t="s">
        <v>12</v>
      </c>
      <c r="M23" s="29">
        <v>8.5000000000000006E-2</v>
      </c>
      <c r="N23" s="30">
        <f>H20</f>
        <v>0.7857142857142857</v>
      </c>
      <c r="O23" s="31">
        <f>N23*M23</f>
        <v>6.6785714285714295E-2</v>
      </c>
    </row>
    <row r="24" spans="1:15" ht="16" thickBot="1" x14ac:dyDescent="0.25">
      <c r="B24" s="1"/>
      <c r="C24" s="2"/>
      <c r="G24" t="s">
        <v>15</v>
      </c>
      <c r="L24" s="26" t="s">
        <v>17</v>
      </c>
      <c r="M24" s="32">
        <v>0.04</v>
      </c>
      <c r="N24" s="30">
        <f>C20</f>
        <v>0.21428571428571427</v>
      </c>
      <c r="O24" s="31">
        <f>N24*M24</f>
        <v>8.5714285714285719E-3</v>
      </c>
    </row>
    <row r="25" spans="1:15" ht="16" thickBot="1" x14ac:dyDescent="0.25">
      <c r="A25" t="s">
        <v>4</v>
      </c>
      <c r="B25" s="16"/>
      <c r="C25" s="4">
        <v>2.5999999999999999E-2</v>
      </c>
      <c r="D25" s="5">
        <f>B25*C25</f>
        <v>0</v>
      </c>
      <c r="L25" s="26"/>
      <c r="M25" s="27"/>
      <c r="N25" s="27"/>
      <c r="O25" s="28"/>
    </row>
    <row r="26" spans="1:15" ht="17" thickBot="1" x14ac:dyDescent="0.25">
      <c r="A26" t="s">
        <v>5</v>
      </c>
      <c r="B26" s="17">
        <v>100000</v>
      </c>
      <c r="C26" s="4">
        <v>3.7499999999999999E-2</v>
      </c>
      <c r="D26" s="5">
        <f t="shared" ref="D26:D30" si="0">B26*C26</f>
        <v>3750</v>
      </c>
      <c r="G26" s="19">
        <v>1100000</v>
      </c>
      <c r="H26" s="3">
        <v>1.46E-2</v>
      </c>
      <c r="I26" s="44">
        <f>G26*H26</f>
        <v>16060</v>
      </c>
      <c r="L26" s="46" t="s">
        <v>41</v>
      </c>
      <c r="M26" s="47"/>
      <c r="N26" s="49"/>
      <c r="O26" s="48">
        <f>O23+O24</f>
        <v>7.5357142857142873E-2</v>
      </c>
    </row>
    <row r="27" spans="1:15" x14ac:dyDescent="0.2">
      <c r="A27" t="s">
        <v>6</v>
      </c>
      <c r="B27" s="17">
        <v>100000</v>
      </c>
      <c r="C27" s="4">
        <v>4.1500000000000002E-2</v>
      </c>
      <c r="D27" s="5">
        <f t="shared" si="0"/>
        <v>4150</v>
      </c>
      <c r="I27" t="s">
        <v>20</v>
      </c>
      <c r="L27" t="s">
        <v>42</v>
      </c>
    </row>
    <row r="28" spans="1:15" x14ac:dyDescent="0.2">
      <c r="A28" t="s">
        <v>7</v>
      </c>
      <c r="B28" s="17">
        <v>100000</v>
      </c>
      <c r="C28" s="4">
        <v>4.4499999999999998E-2</v>
      </c>
      <c r="D28" s="5">
        <f t="shared" si="0"/>
        <v>4450</v>
      </c>
      <c r="I28" t="s">
        <v>22</v>
      </c>
    </row>
    <row r="29" spans="1:15" x14ac:dyDescent="0.2">
      <c r="A29" t="s">
        <v>8</v>
      </c>
      <c r="B29" s="17"/>
      <c r="C29" s="4">
        <v>0.04</v>
      </c>
      <c r="D29" s="5">
        <f t="shared" si="0"/>
        <v>0</v>
      </c>
      <c r="M29" s="1"/>
    </row>
    <row r="30" spans="1:15" ht="16" thickBot="1" x14ac:dyDescent="0.25">
      <c r="A30" t="s">
        <v>9</v>
      </c>
      <c r="B30" s="18"/>
      <c r="C30" s="4">
        <v>4.2999999999999997E-2</v>
      </c>
      <c r="D30" s="5">
        <f t="shared" si="0"/>
        <v>0</v>
      </c>
      <c r="M30" s="1"/>
    </row>
    <row r="31" spans="1:15" ht="16" thickBot="1" x14ac:dyDescent="0.25">
      <c r="B31" s="1"/>
      <c r="C31" s="2"/>
      <c r="M31" s="1"/>
    </row>
    <row r="32" spans="1:15" ht="16" thickBot="1" x14ac:dyDescent="0.25">
      <c r="A32" t="s">
        <v>10</v>
      </c>
      <c r="B32" s="19">
        <f>SUM(B25:B30)</f>
        <v>300000</v>
      </c>
      <c r="C32" s="4">
        <v>4.36E-2</v>
      </c>
      <c r="D32" s="44">
        <f>SUM(D25:D30)</f>
        <v>12350</v>
      </c>
      <c r="G32" s="6" t="s">
        <v>23</v>
      </c>
      <c r="H32" s="7"/>
      <c r="I32" s="20">
        <f>D32+I26</f>
        <v>28410</v>
      </c>
      <c r="M32" s="1"/>
    </row>
    <row r="33" spans="1:13" x14ac:dyDescent="0.2">
      <c r="B33" s="1"/>
      <c r="C33" s="2" t="s">
        <v>16</v>
      </c>
      <c r="M33" s="1"/>
    </row>
    <row r="34" spans="1:13" x14ac:dyDescent="0.2">
      <c r="B34" s="1"/>
      <c r="C34" s="2"/>
      <c r="M34" s="1"/>
    </row>
    <row r="35" spans="1:13" ht="16" thickBot="1" x14ac:dyDescent="0.25">
      <c r="A35" t="s">
        <v>46</v>
      </c>
      <c r="C35" s="2"/>
      <c r="M35" s="1"/>
    </row>
    <row r="36" spans="1:13" x14ac:dyDescent="0.2">
      <c r="A36" s="8" t="s">
        <v>47</v>
      </c>
      <c r="G36" s="35" t="s">
        <v>38</v>
      </c>
      <c r="H36" s="36"/>
      <c r="I36" s="36"/>
      <c r="J36" s="36"/>
      <c r="K36" s="36"/>
      <c r="L36" s="37"/>
    </row>
    <row r="37" spans="1:13" ht="16" thickBot="1" x14ac:dyDescent="0.25">
      <c r="A37" t="s">
        <v>48</v>
      </c>
      <c r="B37" s="1"/>
      <c r="G37" s="38" t="s">
        <v>43</v>
      </c>
      <c r="H37" s="39"/>
      <c r="I37" s="39"/>
      <c r="J37" s="39"/>
      <c r="K37" s="39"/>
      <c r="L37" s="40"/>
    </row>
    <row r="38" spans="1:13" ht="16" thickBot="1" x14ac:dyDescent="0.25">
      <c r="A38" t="s">
        <v>49</v>
      </c>
      <c r="B38" s="1"/>
      <c r="G38" s="41"/>
      <c r="H38" s="42"/>
      <c r="I38" s="50">
        <f>I17-I32</f>
        <v>51590</v>
      </c>
      <c r="J38" s="42"/>
      <c r="K38" s="42"/>
      <c r="L38" s="43"/>
    </row>
    <row r="39" spans="1:13" ht="16" thickBot="1" x14ac:dyDescent="0.25">
      <c r="A39" t="s">
        <v>50</v>
      </c>
      <c r="B39" s="1"/>
    </row>
    <row r="40" spans="1:13" ht="16" thickBot="1" x14ac:dyDescent="0.25">
      <c r="A40" t="s">
        <v>51</v>
      </c>
      <c r="G40" s="6" t="s">
        <v>19</v>
      </c>
      <c r="H40" s="7"/>
      <c r="I40" s="34">
        <f>B32/I38</f>
        <v>5.8150804419461135</v>
      </c>
    </row>
    <row r="41" spans="1:13" x14ac:dyDescent="0.2">
      <c r="A41" t="s">
        <v>52</v>
      </c>
      <c r="G41" t="s">
        <v>39</v>
      </c>
    </row>
    <row r="42" spans="1:13" x14ac:dyDescent="0.2">
      <c r="G42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Christy</dc:creator>
  <cp:lastModifiedBy>David Christy</cp:lastModifiedBy>
  <dcterms:created xsi:type="dcterms:W3CDTF">2024-04-16T20:49:10Z</dcterms:created>
  <dcterms:modified xsi:type="dcterms:W3CDTF">2025-04-24T16:30:36Z</dcterms:modified>
</cp:coreProperties>
</file>